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<sst xmlns="http://schemas.openxmlformats.org/spreadsheetml/2006/main" count="77" uniqueCount="50">
  <si>
    <t xml:space="preserve">       Enter Affected Population</t>
  </si>
  <si>
    <t xml:space="preserve">  Number of Homes avg. 3 per</t>
  </si>
  <si>
    <t xml:space="preserve">          </t>
  </si>
  <si>
    <t xml:space="preserve">    Enter Hurricane Category</t>
  </si>
  <si>
    <t>CY</t>
  </si>
  <si>
    <t xml:space="preserve">1 = 2 </t>
  </si>
  <si>
    <t>2 = 8</t>
  </si>
  <si>
    <t>3 = 26</t>
  </si>
  <si>
    <t xml:space="preserve">4 = 50 </t>
  </si>
  <si>
    <t xml:space="preserve">5 = 80 </t>
  </si>
  <si>
    <t>Enter Vegetative Cover Factor</t>
  </si>
  <si>
    <t>Light</t>
  </si>
  <si>
    <t>Medium</t>
  </si>
  <si>
    <t>Heavy</t>
  </si>
  <si>
    <t>Enter Commerical Density Factor</t>
  </si>
  <si>
    <t>Enter Precipitation Characteristic</t>
  </si>
  <si>
    <t>None to light</t>
  </si>
  <si>
    <t>Medium to Heavy</t>
  </si>
  <si>
    <t>TOTAL CUBIC YARDS</t>
  </si>
  <si>
    <t>TOTAL ACRES NEEDED</t>
  </si>
  <si>
    <t>STORAGE ACRES NEEDED</t>
  </si>
  <si>
    <t>PROCESSING ACRES NEEDED</t>
  </si>
  <si>
    <t>WOODY DEBRIS</t>
  </si>
  <si>
    <t>BURNABLE DEBRIS</t>
  </si>
  <si>
    <t>SOIL DEBRIS</t>
  </si>
  <si>
    <t>METALS DEBRIS</t>
  </si>
  <si>
    <t>LANDFILLED DEBRIS</t>
  </si>
  <si>
    <t>MIN CU YD +/- 30%</t>
  </si>
  <si>
    <t>MAX CU YD +/- 30%</t>
  </si>
  <si>
    <t>CU YD</t>
  </si>
  <si>
    <t>ACRES</t>
  </si>
  <si>
    <t>DEBRIS ESTIMATE CALCULATIONS</t>
  </si>
  <si>
    <t>1 Story Building</t>
  </si>
  <si>
    <t>Length</t>
  </si>
  <si>
    <t>Width</t>
  </si>
  <si>
    <t>Height</t>
  </si>
  <si>
    <t>TOTAL CU YD ESTIMATED</t>
  </si>
  <si>
    <t xml:space="preserve">Debris Pile </t>
  </si>
  <si>
    <t>TONS TO CU YD</t>
  </si>
  <si>
    <t>C &amp; D Debris</t>
  </si>
  <si>
    <t>Number of Tons</t>
  </si>
  <si>
    <t>Total Cu Yd</t>
  </si>
  <si>
    <t>Woody Debris</t>
  </si>
  <si>
    <t>House 1800-2000 sqft= appr. 300cu yd</t>
  </si>
  <si>
    <t>Fifteen(15) eight-inch diameter trees = 40 cu yd</t>
  </si>
  <si>
    <t>CU YD TO TONS</t>
  </si>
  <si>
    <t>Number of Cu Yd</t>
  </si>
  <si>
    <t>Total Tons</t>
  </si>
  <si>
    <t>CONSTRUCTION &amp; DEM DEBRIS</t>
  </si>
  <si>
    <t>DEBRIS FORECAST      ENTER IN ALL FIELDS THAT ARE BLOCKED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</si>
</sst>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0000000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0" fontId="0" fillId="0" borderId="2" xfId="0" applyBorder="1" applyAlignment="1">
      <alignment horizontal="left"/>
    </xf>
    <xf numFmtId="0" fontId="0" fillId="0" borderId="2" xfId="0" applyBorder="1" applyAlignment="1">
      <alignment/>
    </xf>
    <xf numFmtId="1" fontId="0" fillId="0" borderId="0" xfId="0" applyNumberFormat="1" applyAlignment="1">
      <alignment horizontal="right"/>
    </xf>
    <xf numFmtId="0" fontId="0" fillId="2" borderId="1" xfId="0" applyFill="1" applyBorder="1" applyAlignment="1">
      <alignment/>
    </xf>
    <xf numFmtId="3" fontId="0" fillId="0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0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workbookViewId="0" topLeftCell="A17">
      <selection activeCell="E28" sqref="E28"/>
    </sheetView>
  </sheetViews>
  <sheetFormatPr defaultColWidth="9.140625" defaultRowHeight="12.75"/>
  <cols>
    <col min="3" max="3" width="12.00390625" style="0" customWidth="1"/>
    <col min="4" max="4" width="10.28125" style="0" customWidth="1"/>
    <col min="5" max="5" width="12.8515625" style="0" customWidth="1"/>
    <col min="6" max="6" width="15.140625" style="0" customWidth="1"/>
    <col min="7" max="7" width="12.00390625" style="0" customWidth="1"/>
    <col min="8" max="10" width="13.421875" style="0" customWidth="1"/>
    <col min="11" max="11" width="11.7109375" style="0" bestFit="1" customWidth="1"/>
    <col min="12" max="12" width="11.7109375" style="0" customWidth="1"/>
    <col min="13" max="13" width="11.7109375" style="0" bestFit="1" customWidth="1"/>
    <col min="14" max="14" width="10.140625" style="0" bestFit="1" customWidth="1"/>
    <col min="15" max="16" width="11.7109375" style="0" bestFit="1" customWidth="1"/>
  </cols>
  <sheetData>
    <row r="1" spans="2:6" ht="24.75" customHeight="1">
      <c r="B1" t="s">
        <v>49</v>
      </c>
      <c r="D1" s="1"/>
      <c r="E1" s="1"/>
      <c r="F1" s="1"/>
    </row>
    <row r="2" spans="4:6" ht="15.75" customHeight="1">
      <c r="D2" s="1"/>
      <c r="E2" s="1"/>
      <c r="F2" s="1"/>
    </row>
    <row r="3" spans="1:16" ht="12" customHeight="1">
      <c r="A3" s="4" t="s">
        <v>0</v>
      </c>
      <c r="B3" s="3"/>
      <c r="C3" s="3"/>
      <c r="D3" s="12">
        <v>66897</v>
      </c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2.75">
      <c r="A4" t="s">
        <v>1</v>
      </c>
      <c r="D4" s="18">
        <v>20000</v>
      </c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2.75">
      <c r="A5" t="s">
        <v>3</v>
      </c>
      <c r="D5" s="12">
        <v>1</v>
      </c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2.75">
      <c r="A6" t="s">
        <v>2</v>
      </c>
      <c r="B6" s="4" t="s">
        <v>5</v>
      </c>
      <c r="C6" t="s">
        <v>4</v>
      </c>
      <c r="D6" s="15"/>
      <c r="G6" s="2"/>
      <c r="H6" s="2"/>
      <c r="I6" s="2"/>
      <c r="J6" s="2"/>
      <c r="K6" s="2"/>
      <c r="L6" s="2"/>
      <c r="M6" s="2"/>
      <c r="N6" s="2"/>
      <c r="O6" s="2"/>
      <c r="P6" s="2"/>
    </row>
    <row r="7" spans="2:16" ht="12.75">
      <c r="B7" s="4" t="s">
        <v>6</v>
      </c>
      <c r="C7" t="s">
        <v>4</v>
      </c>
      <c r="G7" s="2"/>
      <c r="H7" s="2"/>
      <c r="I7" s="2"/>
      <c r="J7" s="2"/>
      <c r="K7" s="2"/>
      <c r="L7" s="2"/>
      <c r="M7" s="2"/>
      <c r="N7" s="2"/>
      <c r="O7" s="2"/>
      <c r="P7" s="2"/>
    </row>
    <row r="8" spans="2:4" ht="12.75">
      <c r="B8" s="4" t="s">
        <v>7</v>
      </c>
      <c r="C8" t="s">
        <v>4</v>
      </c>
      <c r="D8" s="6"/>
    </row>
    <row r="9" spans="2:3" ht="12.75">
      <c r="B9" s="4" t="s">
        <v>8</v>
      </c>
      <c r="C9" t="s">
        <v>4</v>
      </c>
    </row>
    <row r="10" spans="2:16" ht="12.75">
      <c r="B10" s="4" t="s">
        <v>9</v>
      </c>
      <c r="C10" t="s">
        <v>4</v>
      </c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12.75">
      <c r="A11" t="s">
        <v>10</v>
      </c>
      <c r="D11" s="12">
        <v>1.5</v>
      </c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2:16" ht="12.75">
      <c r="B12" t="s">
        <v>11</v>
      </c>
      <c r="C12" s="4">
        <v>1.1</v>
      </c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2:16" ht="12.75">
      <c r="B13" t="s">
        <v>12</v>
      </c>
      <c r="C13" s="4">
        <v>1.3</v>
      </c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2:16" ht="12.75">
      <c r="B14" t="s">
        <v>13</v>
      </c>
      <c r="C14" s="4">
        <v>1.5</v>
      </c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4" ht="12.75">
      <c r="A15" t="s">
        <v>14</v>
      </c>
      <c r="D15" s="12">
        <v>1.1</v>
      </c>
    </row>
    <row r="16" spans="2:3" ht="12.75">
      <c r="B16" t="s">
        <v>11</v>
      </c>
      <c r="C16" s="4">
        <v>1</v>
      </c>
    </row>
    <row r="17" spans="2:16" ht="12.75">
      <c r="B17" t="s">
        <v>12</v>
      </c>
      <c r="C17" s="4">
        <v>1.2</v>
      </c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2:16" ht="12.75">
      <c r="B18" t="s">
        <v>13</v>
      </c>
      <c r="C18" s="4">
        <v>1.3</v>
      </c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12.75">
      <c r="A19" t="s">
        <v>15</v>
      </c>
      <c r="D19" s="12">
        <v>1.3</v>
      </c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2.75">
      <c r="A20" t="s">
        <v>16</v>
      </c>
      <c r="C20" s="4">
        <v>1</v>
      </c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12.75">
      <c r="A21" t="s">
        <v>17</v>
      </c>
      <c r="C21" s="4">
        <v>1.3</v>
      </c>
      <c r="G21" s="2"/>
      <c r="H21" s="2"/>
      <c r="I21" s="2"/>
      <c r="J21" s="2"/>
      <c r="K21" s="2"/>
      <c r="L21" s="2"/>
      <c r="M21" s="2"/>
      <c r="N21" s="2"/>
      <c r="O21" s="2"/>
      <c r="P21" s="2"/>
    </row>
    <row r="23" spans="1:5" ht="12.75">
      <c r="A23" t="s">
        <v>18</v>
      </c>
      <c r="D23" s="11">
        <f>SUM(D4*D5*D11*D15*D19)</f>
        <v>42900</v>
      </c>
      <c r="E23" s="9" t="s">
        <v>29</v>
      </c>
    </row>
    <row r="24" spans="1:16" ht="12.75">
      <c r="A24" t="s">
        <v>19</v>
      </c>
      <c r="D24" s="11">
        <f>SUM(D23/16133*1.66)</f>
        <v>4.4141821112006445</v>
      </c>
      <c r="E24" s="9" t="s">
        <v>30</v>
      </c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ht="12.75">
      <c r="A25" t="s">
        <v>20</v>
      </c>
      <c r="D25" s="11">
        <f>SUM(D23/16133)</f>
        <v>2.6591458501208702</v>
      </c>
      <c r="E25" s="9" t="s">
        <v>30</v>
      </c>
      <c r="F25" t="s">
        <v>45</v>
      </c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2.75">
      <c r="A26" t="s">
        <v>21</v>
      </c>
      <c r="D26" s="11">
        <f>SUM(D24-D25)</f>
        <v>1.7550362610797743</v>
      </c>
      <c r="E26" s="9" t="s">
        <v>30</v>
      </c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12.75">
      <c r="A27" t="s">
        <v>22</v>
      </c>
      <c r="D27" s="3">
        <f>SUM(D23*0.3)</f>
        <v>12870</v>
      </c>
      <c r="E27" s="9" t="s">
        <v>29</v>
      </c>
      <c r="F27" t="s">
        <v>39</v>
      </c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2.75">
      <c r="A28" t="s">
        <v>48</v>
      </c>
      <c r="D28" s="11">
        <f>SUM(D23*0.7)</f>
        <v>30029.999999999996</v>
      </c>
      <c r="E28" s="9" t="s">
        <v>29</v>
      </c>
      <c r="F28" t="s">
        <v>46</v>
      </c>
      <c r="G28" s="13">
        <v>42</v>
      </c>
      <c r="H28" s="2"/>
      <c r="I28" s="2"/>
      <c r="J28" s="2"/>
      <c r="K28" s="2"/>
      <c r="L28" s="2"/>
      <c r="M28" s="2"/>
      <c r="N28" s="2"/>
      <c r="O28" s="2"/>
      <c r="P28" s="2"/>
    </row>
    <row r="29" spans="1:7" ht="12.75">
      <c r="A29" t="s">
        <v>23</v>
      </c>
      <c r="D29" s="11">
        <f>SUM(D23*0.42)*0.7</f>
        <v>12612.599999999999</v>
      </c>
      <c r="E29" s="9" t="s">
        <v>29</v>
      </c>
      <c r="F29" t="s">
        <v>47</v>
      </c>
      <c r="G29" s="7">
        <f>SUM(G28/2)</f>
        <v>21</v>
      </c>
    </row>
    <row r="30" spans="1:5" ht="12.75">
      <c r="A30" t="s">
        <v>24</v>
      </c>
      <c r="D30" s="11">
        <f>SUM(D23*0.05)*0.7</f>
        <v>1501.5</v>
      </c>
      <c r="E30" s="9" t="s">
        <v>29</v>
      </c>
    </row>
    <row r="31" spans="1:5" ht="12.75">
      <c r="A31" t="s">
        <v>25</v>
      </c>
      <c r="D31" s="11">
        <f>SUM(D23*0.15)*0.7</f>
        <v>4504.5</v>
      </c>
      <c r="E31" s="9" t="s">
        <v>29</v>
      </c>
    </row>
    <row r="32" spans="1:6" ht="12.75">
      <c r="A32" t="s">
        <v>26</v>
      </c>
      <c r="D32" s="11">
        <f>SUM(D23*0.38)*0.7</f>
        <v>11411.4</v>
      </c>
      <c r="E32" s="9" t="s">
        <v>29</v>
      </c>
      <c r="F32" t="s">
        <v>42</v>
      </c>
    </row>
    <row r="33" spans="1:7" ht="12.75">
      <c r="A33" t="s">
        <v>27</v>
      </c>
      <c r="D33" s="11">
        <f>SUM(D23*0.7)</f>
        <v>30029.999999999996</v>
      </c>
      <c r="E33" s="9" t="s">
        <v>29</v>
      </c>
      <c r="F33" t="s">
        <v>46</v>
      </c>
      <c r="G33" s="5">
        <v>75</v>
      </c>
    </row>
    <row r="34" spans="1:7" ht="12.75">
      <c r="A34" t="s">
        <v>28</v>
      </c>
      <c r="D34" s="11">
        <f>SUM(D23*1.3)</f>
        <v>55770</v>
      </c>
      <c r="E34" s="9" t="s">
        <v>29</v>
      </c>
      <c r="F34" t="s">
        <v>47</v>
      </c>
      <c r="G34" s="7">
        <f>SUM(G33/4)</f>
        <v>18.75</v>
      </c>
    </row>
    <row r="35" spans="1:5" ht="12.75">
      <c r="A35" s="16"/>
      <c r="B35" s="16"/>
      <c r="C35" s="16"/>
      <c r="D35" s="16"/>
      <c r="E35" s="17"/>
    </row>
    <row r="36" ht="12.75">
      <c r="E36" s="10"/>
    </row>
    <row r="37" spans="1:16" ht="12.75">
      <c r="A37" t="s">
        <v>31</v>
      </c>
      <c r="E37" s="10"/>
      <c r="F37" t="s">
        <v>38</v>
      </c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5:16" ht="12.75">
      <c r="E38" s="10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ht="12.75">
      <c r="A39" t="s">
        <v>32</v>
      </c>
      <c r="C39" t="s">
        <v>33</v>
      </c>
      <c r="D39" s="14">
        <v>280</v>
      </c>
      <c r="E39" s="10"/>
      <c r="F39" t="s">
        <v>39</v>
      </c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3:16" ht="12.75">
      <c r="C40" t="s">
        <v>34</v>
      </c>
      <c r="D40" s="14">
        <v>120</v>
      </c>
      <c r="E40" s="10"/>
      <c r="F40" t="s">
        <v>40</v>
      </c>
      <c r="G40" s="8">
        <v>20</v>
      </c>
      <c r="H40" s="2"/>
      <c r="I40" s="2"/>
      <c r="J40" s="2"/>
      <c r="K40" s="2"/>
      <c r="L40" s="2"/>
      <c r="M40" s="2"/>
      <c r="N40" s="2"/>
      <c r="O40" s="2"/>
      <c r="P40" s="2"/>
    </row>
    <row r="41" spans="3:16" ht="12.75">
      <c r="C41" t="s">
        <v>35</v>
      </c>
      <c r="D41" s="14">
        <v>20</v>
      </c>
      <c r="E41" s="10"/>
      <c r="F41" t="s">
        <v>41</v>
      </c>
      <c r="G41" s="2">
        <f>SUM(G40*2)</f>
        <v>40</v>
      </c>
      <c r="H41" s="2"/>
      <c r="I41" s="2"/>
      <c r="J41" s="2"/>
      <c r="K41" s="2"/>
      <c r="L41" s="2"/>
      <c r="M41" s="2"/>
      <c r="N41" s="2"/>
      <c r="O41" s="2"/>
      <c r="P41" s="2"/>
    </row>
    <row r="42" spans="1:5" ht="12.75">
      <c r="A42" t="s">
        <v>36</v>
      </c>
      <c r="D42" s="7">
        <f>SUM(D39*D40*D41/27)*0.33</f>
        <v>8213.333333333334</v>
      </c>
      <c r="E42" s="10"/>
    </row>
    <row r="43" ht="12.75">
      <c r="E43" s="10"/>
    </row>
    <row r="44" spans="1:6" ht="12.75">
      <c r="A44" t="s">
        <v>37</v>
      </c>
      <c r="C44" t="s">
        <v>33</v>
      </c>
      <c r="D44" s="14">
        <v>20</v>
      </c>
      <c r="E44" s="10"/>
      <c r="F44" t="s">
        <v>42</v>
      </c>
    </row>
    <row r="45" spans="3:7" ht="12.75">
      <c r="C45" t="s">
        <v>34</v>
      </c>
      <c r="D45" s="14">
        <v>25</v>
      </c>
      <c r="E45" s="10"/>
      <c r="F45" t="s">
        <v>40</v>
      </c>
      <c r="G45" s="5">
        <v>20</v>
      </c>
    </row>
    <row r="46" spans="3:7" ht="12.75">
      <c r="C46" t="s">
        <v>35</v>
      </c>
      <c r="D46" s="14">
        <v>10</v>
      </c>
      <c r="E46" s="10"/>
      <c r="F46" t="s">
        <v>41</v>
      </c>
      <c r="G46">
        <f>SUM(G45*4)</f>
        <v>80</v>
      </c>
    </row>
    <row r="47" spans="1:5" ht="12.75">
      <c r="A47" t="s">
        <v>36</v>
      </c>
      <c r="D47" s="7">
        <f>SUM(D44*D45*D46/27)</f>
        <v>185.1851851851852</v>
      </c>
      <c r="E47" s="10"/>
    </row>
    <row r="49" ht="12.75">
      <c r="A49" t="s">
        <v>43</v>
      </c>
    </row>
    <row r="50" ht="12.75">
      <c r="A50" t="s">
        <v>44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Gaston</dc:creator>
  <cp:keywords/>
  <dc:description/>
  <cp:lastModifiedBy>Larry Dickerson</cp:lastModifiedBy>
  <cp:lastPrinted>1999-09-26T21:32:58Z</cp:lastPrinted>
  <dcterms:created xsi:type="dcterms:W3CDTF">1999-06-29T18:04:36Z</dcterms:created>
  <dcterms:modified xsi:type="dcterms:W3CDTF">2003-09-30T17:27:06Z</dcterms:modified>
  <cp:category/>
  <cp:version/>
  <cp:contentType/>
  <cp:contentStatus/>
</cp:coreProperties>
</file>